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پیش‌بینی خطی" sheetId="21" r:id="rId1"/>
    <sheet name=" پیش‌بینی ETS" sheetId="2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20" l="1"/>
  <c r="K7" i="20"/>
  <c r="K6" i="20"/>
  <c r="K4" i="20"/>
  <c r="K3" i="20"/>
  <c r="K2" i="20"/>
  <c r="K9" i="20"/>
  <c r="K8" i="20"/>
  <c r="K5" i="20"/>
  <c r="D23" i="20"/>
  <c r="C23" i="21" l="1"/>
  <c r="G2" i="21"/>
  <c r="D24" i="21"/>
  <c r="D25" i="21"/>
  <c r="D26" i="21"/>
  <c r="D27" i="21"/>
  <c r="D28" i="21"/>
  <c r="D29" i="21"/>
  <c r="D23" i="21"/>
  <c r="C24" i="21"/>
  <c r="C25" i="21"/>
  <c r="C26" i="21"/>
  <c r="C27" i="21"/>
  <c r="C28" i="21"/>
  <c r="C29" i="21"/>
  <c r="C29" i="20"/>
  <c r="D28" i="20"/>
  <c r="D25" i="20"/>
  <c r="C27" i="20"/>
  <c r="C24" i="20"/>
  <c r="C25" i="20"/>
  <c r="C26" i="20"/>
  <c r="D29" i="20"/>
  <c r="D26" i="20"/>
  <c r="C28" i="20"/>
  <c r="C23" i="20"/>
  <c r="D27" i="20"/>
  <c r="D24" i="20"/>
  <c r="E23" i="20" l="1"/>
  <c r="F23" i="20"/>
  <c r="E28" i="20"/>
  <c r="F28" i="20"/>
  <c r="F26" i="20"/>
  <c r="E26" i="20"/>
  <c r="E25" i="20"/>
  <c r="F25" i="20"/>
  <c r="F24" i="20"/>
  <c r="E24" i="20"/>
  <c r="E27" i="20"/>
  <c r="F27" i="20"/>
  <c r="E29" i="20"/>
  <c r="F29" i="20"/>
</calcChain>
</file>

<file path=xl/sharedStrings.xml><?xml version="1.0" encoding="utf-8"?>
<sst xmlns="http://schemas.openxmlformats.org/spreadsheetml/2006/main" count="21" uniqueCount="21">
  <si>
    <t>Statistic</t>
  </si>
  <si>
    <t>Value</t>
  </si>
  <si>
    <t>Alpha</t>
  </si>
  <si>
    <t>Beta</t>
  </si>
  <si>
    <t>Gamma</t>
  </si>
  <si>
    <t>MASE</t>
  </si>
  <si>
    <t>SMAPE</t>
  </si>
  <si>
    <t>MAE</t>
  </si>
  <si>
    <t>RMSE</t>
  </si>
  <si>
    <t>FORECAST.LINEAR</t>
  </si>
  <si>
    <t>FORECAST</t>
  </si>
  <si>
    <t>Date
(x-values)</t>
  </si>
  <si>
    <t>Visitors
(y-values)</t>
  </si>
  <si>
    <t>FORECAST.ETS</t>
  </si>
  <si>
    <t>Confidence
interval</t>
  </si>
  <si>
    <t>Lower bound</t>
  </si>
  <si>
    <t>Upper bound</t>
  </si>
  <si>
    <t>Visitors
(values)</t>
  </si>
  <si>
    <t>Dates
(timeline)</t>
  </si>
  <si>
    <t>Seasonality</t>
  </si>
  <si>
    <t>Step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</si>
</sst>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mm\,\ ddd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0" borderId="0" xfId="0" applyNumberFormat="1"/>
    <xf numFmtId="16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2" fontId="1" fillId="0" borderId="0" xfId="0" applyNumberFormat="1" applyFont="1" applyAlignment="1">
      <alignment vertical="center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Web-site traffic</a:t>
            </a:r>
          </a:p>
        </c:rich>
      </c:tx>
      <c:layout>
        <c:manualLayout>
          <c:xMode val="edge"/>
          <c:yMode val="edge"/>
          <c:x val="0.4150485564304462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Visitors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'پیش‌بینی خطی'!$A$2:$A$29</c:f>
              <c:numCache>
                <c:formatCode>d\-mmm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'پیش‌بینی خطی'!$B$2:$B$29</c:f>
              <c:numCache>
                <c:formatCode>#,##0</c:formatCode>
                <c:ptCount val="28"/>
                <c:pt idx="0">
                  <c:v>118488</c:v>
                </c:pt>
                <c:pt idx="1">
                  <c:v>140502</c:v>
                </c:pt>
                <c:pt idx="2">
                  <c:v>141652</c:v>
                </c:pt>
                <c:pt idx="3">
                  <c:v>144538</c:v>
                </c:pt>
                <c:pt idx="4">
                  <c:v>122812</c:v>
                </c:pt>
                <c:pt idx="5">
                  <c:v>42171</c:v>
                </c:pt>
                <c:pt idx="6">
                  <c:v>40437</c:v>
                </c:pt>
                <c:pt idx="7">
                  <c:v>133362</c:v>
                </c:pt>
                <c:pt idx="8">
                  <c:v>147998</c:v>
                </c:pt>
                <c:pt idx="9">
                  <c:v>148258</c:v>
                </c:pt>
                <c:pt idx="10">
                  <c:v>147562</c:v>
                </c:pt>
                <c:pt idx="11">
                  <c:v>134396</c:v>
                </c:pt>
                <c:pt idx="12">
                  <c:v>47386</c:v>
                </c:pt>
                <c:pt idx="13">
                  <c:v>44434</c:v>
                </c:pt>
                <c:pt idx="14">
                  <c:v>141173</c:v>
                </c:pt>
                <c:pt idx="15">
                  <c:v>152409</c:v>
                </c:pt>
                <c:pt idx="16">
                  <c:v>157249</c:v>
                </c:pt>
                <c:pt idx="17">
                  <c:v>154527</c:v>
                </c:pt>
                <c:pt idx="18">
                  <c:v>130636</c:v>
                </c:pt>
                <c:pt idx="19">
                  <c:v>45896</c:v>
                </c:pt>
                <c:pt idx="20">
                  <c:v>43801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7E-47E6-9A92-5E541CAC0202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'پیش‌بینی خطی'!$A$2:$A$29</c:f>
              <c:numCache>
                <c:formatCode>d\-mmm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'پیش‌بینی خطی'!$C$2:$C$29</c:f>
              <c:numCache>
                <c:formatCode>General</c:formatCode>
                <c:ptCount val="28"/>
                <c:pt idx="20" formatCode="#,##0">
                  <c:v>43801</c:v>
                </c:pt>
                <c:pt idx="21" formatCode="#,##0">
                  <c:v>99923.528571426868</c:v>
                </c:pt>
                <c:pt idx="22" formatCode="#,##0">
                  <c:v>98705.810389608145</c:v>
                </c:pt>
                <c:pt idx="23" formatCode="#,##0">
                  <c:v>97488.092207789421</c:v>
                </c:pt>
                <c:pt idx="24" formatCode="#,##0">
                  <c:v>96270.374025970697</c:v>
                </c:pt>
                <c:pt idx="25" formatCode="#,##0">
                  <c:v>95052.655844151974</c:v>
                </c:pt>
                <c:pt idx="26" formatCode="#,##0">
                  <c:v>93834.93766233325</c:v>
                </c:pt>
                <c:pt idx="27" formatCode="#,##0">
                  <c:v>92617.219480514526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7E-47E6-9A92-5E541CAC0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274464"/>
        <c:axId val="752270200"/>
      </c:lineChart>
      <c:dateAx>
        <c:axId val="752274464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70200"/>
        <c:crosses val="autoZero"/>
        <c:auto val="1"/>
        <c:lblOffset val="100"/>
        <c:baseTimeUnit val="days"/>
      </c:dateAx>
      <c:valAx>
        <c:axId val="752270200"/>
        <c:scaling>
          <c:orientation val="minMax"/>
          <c:max val="1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74464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Web-site traffic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Visitors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 پیش‌بینی ETS'!$A$2:$A$29</c:f>
              <c:numCache>
                <c:formatCode>d\-mmm\,\ ddd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 پیش‌بینی ETS'!$B$2:$B$29</c:f>
              <c:numCache>
                <c:formatCode>#,##0</c:formatCode>
                <c:ptCount val="28"/>
                <c:pt idx="0">
                  <c:v>118488</c:v>
                </c:pt>
                <c:pt idx="1">
                  <c:v>140502</c:v>
                </c:pt>
                <c:pt idx="2">
                  <c:v>141652</c:v>
                </c:pt>
                <c:pt idx="3">
                  <c:v>144538</c:v>
                </c:pt>
                <c:pt idx="4">
                  <c:v>122812</c:v>
                </c:pt>
                <c:pt idx="5">
                  <c:v>42171</c:v>
                </c:pt>
                <c:pt idx="6">
                  <c:v>40437</c:v>
                </c:pt>
                <c:pt idx="7">
                  <c:v>133362</c:v>
                </c:pt>
                <c:pt idx="8">
                  <c:v>147998</c:v>
                </c:pt>
                <c:pt idx="9">
                  <c:v>148258</c:v>
                </c:pt>
                <c:pt idx="10">
                  <c:v>147562</c:v>
                </c:pt>
                <c:pt idx="11">
                  <c:v>134396</c:v>
                </c:pt>
                <c:pt idx="12">
                  <c:v>47386</c:v>
                </c:pt>
                <c:pt idx="13">
                  <c:v>44434</c:v>
                </c:pt>
                <c:pt idx="14">
                  <c:v>141173</c:v>
                </c:pt>
                <c:pt idx="15">
                  <c:v>152409</c:v>
                </c:pt>
                <c:pt idx="16">
                  <c:v>157249</c:v>
                </c:pt>
                <c:pt idx="17">
                  <c:v>154527</c:v>
                </c:pt>
                <c:pt idx="18">
                  <c:v>130636</c:v>
                </c:pt>
                <c:pt idx="19">
                  <c:v>45896</c:v>
                </c:pt>
                <c:pt idx="20">
                  <c:v>43801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90-40C4-8910-832C633A5ED0}"/>
            </c:ext>
          </c:extLst>
        </c:ser>
        <c:ser>
          <c:idx val="1"/>
          <c:order val="1"/>
          <c:tx>
            <c:v>Forecast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پیش‌بینی ETS'!$A$2:$A$29</c:f>
              <c:numCache>
                <c:formatCode>d\-mmm\,\ ddd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 پیش‌بینی ETS'!$C$2:$C$29</c:f>
              <c:numCache>
                <c:formatCode>General</c:formatCode>
                <c:ptCount val="28"/>
                <c:pt idx="20" formatCode="#,##0">
                  <c:v>43801</c:v>
                </c:pt>
                <c:pt idx="21" formatCode="#,##0">
                  <c:v>61075.206580520964</c:v>
                </c:pt>
                <c:pt idx="22" formatCode="#,##0">
                  <c:v>152752.87501221875</c:v>
                </c:pt>
                <c:pt idx="23" formatCode="#,##0">
                  <c:v>152873.97597469675</c:v>
                </c:pt>
                <c:pt idx="24" formatCode="#,##0">
                  <c:v>153826.79987087427</c:v>
                </c:pt>
                <c:pt idx="25" formatCode="#,##0">
                  <c:v>136360.84623981369</c:v>
                </c:pt>
                <c:pt idx="26" formatCode="#,##0">
                  <c:v>52361.22058444799</c:v>
                </c:pt>
                <c:pt idx="27" formatCode="#,##0">
                  <c:v>49606.963864468838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0-40C4-8910-832C633A5ED0}"/>
            </c:ext>
          </c:extLst>
        </c:ser>
        <c:ser>
          <c:idx val="2"/>
          <c:order val="2"/>
          <c:tx>
            <c:strRef>
              <c:f>' پیش‌بینی ETS'!$E$1</c:f>
              <c:strCache>
                <c:ptCount val="1"/>
                <c:pt idx="0">
                  <c:v>Lower bound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پیش‌بینی ETS'!$A$2:$A$29</c:f>
              <c:numCache>
                <c:formatCode>d\-mmm\,\ ddd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 پیش‌بینی ETS'!$E$2:$E$29</c:f>
              <c:numCache>
                <c:formatCode>General</c:formatCode>
                <c:ptCount val="28"/>
                <c:pt idx="20" formatCode="#,##0">
                  <c:v>43801</c:v>
                </c:pt>
                <c:pt idx="21" formatCode="0.00">
                  <c:v>54633.990081551834</c:v>
                </c:pt>
                <c:pt idx="22" formatCode="0.00">
                  <c:v>145545.60562775051</c:v>
                </c:pt>
                <c:pt idx="23" formatCode="0.00">
                  <c:v>144971.95783435239</c:v>
                </c:pt>
                <c:pt idx="24" formatCode="0.00">
                  <c:v>145283.91809156552</c:v>
                </c:pt>
                <c:pt idx="25" formatCode="0.00">
                  <c:v>127219.64116752832</c:v>
                </c:pt>
                <c:pt idx="26" formatCode="0.00">
                  <c:v>42656.357014883346</c:v>
                </c:pt>
                <c:pt idx="27" formatCode="0.00">
                  <c:v>39367.376359854868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90-40C4-8910-832C633A5ED0}"/>
            </c:ext>
          </c:extLst>
        </c:ser>
        <c:ser>
          <c:idx val="3"/>
          <c:order val="3"/>
          <c:tx>
            <c:strRef>
              <c:f>' پیش‌بینی ETS'!$F$1</c:f>
              <c:strCache>
                <c:ptCount val="1"/>
                <c:pt idx="0">
                  <c:v>Upper bound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 پیش‌بینی ETS'!$A$2:$A$29</c:f>
              <c:numCache>
                <c:formatCode>d\-mmm\,\ ddd</c:formatCode>
                <c:ptCount val="28"/>
                <c:pt idx="0">
                  <c:v>43514</c:v>
                </c:pt>
                <c:pt idx="1">
                  <c:v>43515</c:v>
                </c:pt>
                <c:pt idx="2">
                  <c:v>43516</c:v>
                </c:pt>
                <c:pt idx="3">
                  <c:v>43517</c:v>
                </c:pt>
                <c:pt idx="4">
                  <c:v>43518</c:v>
                </c:pt>
                <c:pt idx="5">
                  <c:v>43519</c:v>
                </c:pt>
                <c:pt idx="6">
                  <c:v>43520</c:v>
                </c:pt>
                <c:pt idx="7">
                  <c:v>43521</c:v>
                </c:pt>
                <c:pt idx="8">
                  <c:v>43522</c:v>
                </c:pt>
                <c:pt idx="9">
                  <c:v>43523</c:v>
                </c:pt>
                <c:pt idx="10">
                  <c:v>43524</c:v>
                </c:pt>
                <c:pt idx="11">
                  <c:v>43525</c:v>
                </c:pt>
                <c:pt idx="12">
                  <c:v>43526</c:v>
                </c:pt>
                <c:pt idx="13">
                  <c:v>43527</c:v>
                </c:pt>
                <c:pt idx="14">
                  <c:v>43528</c:v>
                </c:pt>
                <c:pt idx="15">
                  <c:v>43529</c:v>
                </c:pt>
                <c:pt idx="16">
                  <c:v>43530</c:v>
                </c:pt>
                <c:pt idx="17">
                  <c:v>43531</c:v>
                </c:pt>
                <c:pt idx="18">
                  <c:v>43532</c:v>
                </c:pt>
                <c:pt idx="19">
                  <c:v>43533</c:v>
                </c:pt>
                <c:pt idx="20">
                  <c:v>43534</c:v>
                </c:pt>
                <c:pt idx="21">
                  <c:v>43535</c:v>
                </c:pt>
                <c:pt idx="22">
                  <c:v>43536</c:v>
                </c:pt>
                <c:pt idx="23">
                  <c:v>43537</c:v>
                </c:pt>
                <c:pt idx="24">
                  <c:v>43538</c:v>
                </c:pt>
                <c:pt idx="25">
                  <c:v>43539</c:v>
                </c:pt>
                <c:pt idx="26">
                  <c:v>43540</c:v>
                </c:pt>
                <c:pt idx="27">
                  <c:v>43541</c:v>
                </c:pt>
              </c:numCache>
            </c:numRef>
          </c:cat>
          <c:val>
            <c:numRef>
              <c:f>' پیش‌بینی ETS'!$F$2:$F$29</c:f>
              <c:numCache>
                <c:formatCode>General</c:formatCode>
                <c:ptCount val="28"/>
                <c:pt idx="20" formatCode="#,##0">
                  <c:v>43801</c:v>
                </c:pt>
                <c:pt idx="21" formatCode="0.00">
                  <c:v>67516.423079490094</c:v>
                </c:pt>
                <c:pt idx="22" formatCode="0.00">
                  <c:v>159960.14439668698</c:v>
                </c:pt>
                <c:pt idx="23" formatCode="0.00">
                  <c:v>160775.9941150411</c:v>
                </c:pt>
                <c:pt idx="24" formatCode="0.00">
                  <c:v>162369.68165018302</c:v>
                </c:pt>
                <c:pt idx="25" formatCode="0.00">
                  <c:v>145502.05131209907</c:v>
                </c:pt>
                <c:pt idx="26" formatCode="0.00">
                  <c:v>62066.084154012635</c:v>
                </c:pt>
                <c:pt idx="27" formatCode="0.00">
                  <c:v>59846.551369082808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90-40C4-8910-832C633A5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8588056"/>
        <c:axId val="928813288"/>
      </c:lineChart>
      <c:dateAx>
        <c:axId val="928588056"/>
        <c:scaling>
          <c:orientation val="minMax"/>
        </c:scaling>
        <c:delete val="0"/>
        <c:axPos val="b"/>
        <c:numFmt formatCode="d\-mmm\,\ ddd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813288"/>
        <c:crosses val="autoZero"/>
        <c:auto val="1"/>
        <c:lblOffset val="100"/>
        <c:baseTimeUnit val="days"/>
      </c:dateAx>
      <c:valAx>
        <c:axId val="928813288"/>
        <c:scaling>
          <c:orientation val="minMax"/>
          <c:max val="2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588056"/>
        <c:crosses val="autoZero"/>
        <c:crossBetween val="between"/>
        <c:majorUnit val="4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185737</xdr:rowOff>
    </xdr:from>
    <xdr:to>
      <xdr:col>7</xdr:col>
      <xdr:colOff>95250</xdr:colOff>
      <xdr:row>16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57C5DC-6BA4-4B84-A7C2-9E3ED6420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14285</xdr:rowOff>
    </xdr:from>
    <xdr:to>
      <xdr:col>8</xdr:col>
      <xdr:colOff>628649</xdr:colOff>
      <xdr:row>17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00907C-1050-456C-B5D3-EB89E1EBB7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2" sqref="A2"/>
    </sheetView>
  </sheetViews>
  <sheetFormatPr defaultRowHeight="15" x14ac:dyDescent="0.25"/>
  <cols>
    <col min="1" max="1" width="11.42578125" customWidth="1"/>
    <col min="2" max="2" width="16.85546875" customWidth="1"/>
    <col min="3" max="3" width="14.42578125" customWidth="1"/>
    <col min="4" max="4" width="17" bestFit="1" customWidth="1"/>
  </cols>
  <sheetData>
    <row r="1" spans="1:7" ht="34.5" customHeight="1" x14ac:dyDescent="0.25">
      <c r="A1" s="1" t="s">
        <v>11</v>
      </c>
      <c r="B1" s="1" t="s">
        <v>12</v>
      </c>
      <c r="C1" s="2" t="s">
        <v>10</v>
      </c>
      <c r="D1" s="2" t="s">
        <v>9</v>
      </c>
    </row>
    <row r="2" spans="1:7" x14ac:dyDescent="0.25">
      <c r="A2" s="5">
        <v>43514</v>
      </c>
      <c r="B2" s="6">
        <v>118488</v>
      </c>
      <c r="C2" s="7"/>
      <c r="D2" s="7"/>
      <c r="G2">
        <f>ROWS(B2:B22)</f>
        <v>21</v>
      </c>
    </row>
    <row r="3" spans="1:7" x14ac:dyDescent="0.25">
      <c r="A3" s="5">
        <v>43515</v>
      </c>
      <c r="B3" s="6">
        <v>140502</v>
      </c>
      <c r="C3" s="7"/>
      <c r="D3" s="7"/>
    </row>
    <row r="4" spans="1:7" x14ac:dyDescent="0.25">
      <c r="A4" s="5">
        <v>43516</v>
      </c>
      <c r="B4" s="6">
        <v>141652</v>
      </c>
      <c r="C4" s="7"/>
      <c r="D4" s="7"/>
    </row>
    <row r="5" spans="1:7" x14ac:dyDescent="0.25">
      <c r="A5" s="5">
        <v>43517</v>
      </c>
      <c r="B5" s="6">
        <v>144538</v>
      </c>
      <c r="C5" s="7"/>
      <c r="D5" s="7"/>
    </row>
    <row r="6" spans="1:7" x14ac:dyDescent="0.25">
      <c r="A6" s="5">
        <v>43518</v>
      </c>
      <c r="B6" s="6">
        <v>122812</v>
      </c>
      <c r="C6" s="7"/>
      <c r="D6" s="7"/>
    </row>
    <row r="7" spans="1:7" x14ac:dyDescent="0.25">
      <c r="A7" s="5">
        <v>43519</v>
      </c>
      <c r="B7" s="6">
        <v>42171</v>
      </c>
      <c r="C7" s="7"/>
      <c r="D7" s="7"/>
    </row>
    <row r="8" spans="1:7" x14ac:dyDescent="0.25">
      <c r="A8" s="5">
        <v>43520</v>
      </c>
      <c r="B8" s="6">
        <v>40437</v>
      </c>
      <c r="C8" s="7"/>
      <c r="D8" s="7"/>
    </row>
    <row r="9" spans="1:7" x14ac:dyDescent="0.25">
      <c r="A9" s="5">
        <v>43521</v>
      </c>
      <c r="B9" s="6">
        <v>133362</v>
      </c>
      <c r="C9" s="7"/>
      <c r="D9" s="7"/>
    </row>
    <row r="10" spans="1:7" x14ac:dyDescent="0.25">
      <c r="A10" s="5">
        <v>43522</v>
      </c>
      <c r="B10" s="6">
        <v>147998</v>
      </c>
      <c r="C10" s="7"/>
      <c r="D10" s="7"/>
    </row>
    <row r="11" spans="1:7" x14ac:dyDescent="0.25">
      <c r="A11" s="5">
        <v>43523</v>
      </c>
      <c r="B11" s="6">
        <v>148258</v>
      </c>
      <c r="C11" s="7"/>
      <c r="D11" s="7"/>
    </row>
    <row r="12" spans="1:7" x14ac:dyDescent="0.25">
      <c r="A12" s="5">
        <v>43524</v>
      </c>
      <c r="B12" s="6">
        <v>147562</v>
      </c>
      <c r="C12" s="7"/>
      <c r="D12" s="7"/>
    </row>
    <row r="13" spans="1:7" x14ac:dyDescent="0.25">
      <c r="A13" s="5">
        <v>43525</v>
      </c>
      <c r="B13" s="6">
        <v>134396</v>
      </c>
      <c r="C13" s="7"/>
      <c r="D13" s="7"/>
    </row>
    <row r="14" spans="1:7" x14ac:dyDescent="0.25">
      <c r="A14" s="5">
        <v>43526</v>
      </c>
      <c r="B14" s="6">
        <v>47386</v>
      </c>
      <c r="C14" s="7"/>
      <c r="D14" s="7"/>
    </row>
    <row r="15" spans="1:7" x14ac:dyDescent="0.25">
      <c r="A15" s="5">
        <v>43527</v>
      </c>
      <c r="B15" s="6">
        <v>44434</v>
      </c>
      <c r="C15" s="7"/>
      <c r="D15" s="7"/>
    </row>
    <row r="16" spans="1:7" x14ac:dyDescent="0.25">
      <c r="A16" s="5">
        <v>43528</v>
      </c>
      <c r="B16" s="6">
        <v>141173</v>
      </c>
      <c r="C16" s="7"/>
      <c r="D16" s="7"/>
    </row>
    <row r="17" spans="1:4" x14ac:dyDescent="0.25">
      <c r="A17" s="5">
        <v>43529</v>
      </c>
      <c r="B17" s="6">
        <v>152409</v>
      </c>
      <c r="C17" s="7"/>
      <c r="D17" s="7"/>
    </row>
    <row r="18" spans="1:4" x14ac:dyDescent="0.25">
      <c r="A18" s="5">
        <v>43530</v>
      </c>
      <c r="B18" s="6">
        <v>157249</v>
      </c>
      <c r="C18" s="7"/>
      <c r="D18" s="7"/>
    </row>
    <row r="19" spans="1:4" x14ac:dyDescent="0.25">
      <c r="A19" s="5">
        <v>43531</v>
      </c>
      <c r="B19" s="6">
        <v>154527</v>
      </c>
      <c r="C19" s="7"/>
      <c r="D19" s="7"/>
    </row>
    <row r="20" spans="1:4" x14ac:dyDescent="0.25">
      <c r="A20" s="5">
        <v>43532</v>
      </c>
      <c r="B20" s="6">
        <v>130636</v>
      </c>
      <c r="C20" s="7"/>
      <c r="D20" s="7"/>
    </row>
    <row r="21" spans="1:4" x14ac:dyDescent="0.25">
      <c r="A21" s="5">
        <v>43533</v>
      </c>
      <c r="B21" s="6">
        <v>45896</v>
      </c>
      <c r="C21" s="7"/>
      <c r="D21" s="7"/>
    </row>
    <row r="22" spans="1:4" x14ac:dyDescent="0.25">
      <c r="A22" s="5">
        <v>43534</v>
      </c>
      <c r="B22" s="6">
        <v>43801</v>
      </c>
      <c r="C22" s="6">
        <v>43801</v>
      </c>
      <c r="D22" s="7"/>
    </row>
    <row r="23" spans="1:4" x14ac:dyDescent="0.25">
      <c r="A23" s="5">
        <v>43535</v>
      </c>
      <c r="B23" s="7"/>
      <c r="C23" s="6">
        <f>FORECAST(A23,$B$2:$B$22,$A$2:$A$22)</f>
        <v>99923.528571426868</v>
      </c>
      <c r="D23" s="6">
        <f>_xlfn.FORECAST.LINEAR(A23,$B$2:$B$22,$A$2:$A$22)</f>
        <v>99923.528571426868</v>
      </c>
    </row>
    <row r="24" spans="1:4" x14ac:dyDescent="0.25">
      <c r="A24" s="5">
        <v>43536</v>
      </c>
      <c r="B24" s="7"/>
      <c r="C24" s="6">
        <f t="shared" ref="C24:C29" si="0">FORECAST(A24,$B$2:$B$22,$A$2:$A$22)</f>
        <v>98705.810389608145</v>
      </c>
      <c r="D24" s="6">
        <f t="shared" ref="D24:D29" si="1">_xlfn.FORECAST.LINEAR(A24,$B$2:$B$22,$A$2:$A$22)</f>
        <v>98705.810389608145</v>
      </c>
    </row>
    <row r="25" spans="1:4" x14ac:dyDescent="0.25">
      <c r="A25" s="5">
        <v>43537</v>
      </c>
      <c r="B25" s="7"/>
      <c r="C25" s="6">
        <f t="shared" si="0"/>
        <v>97488.092207789421</v>
      </c>
      <c r="D25" s="6">
        <f t="shared" si="1"/>
        <v>97488.092207789421</v>
      </c>
    </row>
    <row r="26" spans="1:4" x14ac:dyDescent="0.25">
      <c r="A26" s="5">
        <v>43538</v>
      </c>
      <c r="B26" s="7"/>
      <c r="C26" s="6">
        <f t="shared" si="0"/>
        <v>96270.374025970697</v>
      </c>
      <c r="D26" s="6">
        <f t="shared" si="1"/>
        <v>96270.374025970697</v>
      </c>
    </row>
    <row r="27" spans="1:4" x14ac:dyDescent="0.25">
      <c r="A27" s="5">
        <v>43539</v>
      </c>
      <c r="B27" s="7"/>
      <c r="C27" s="6">
        <f t="shared" si="0"/>
        <v>95052.655844151974</v>
      </c>
      <c r="D27" s="6">
        <f t="shared" si="1"/>
        <v>95052.655844151974</v>
      </c>
    </row>
    <row r="28" spans="1:4" x14ac:dyDescent="0.25">
      <c r="A28" s="5">
        <v>43540</v>
      </c>
      <c r="B28" s="7"/>
      <c r="C28" s="6">
        <f t="shared" si="0"/>
        <v>93834.93766233325</v>
      </c>
      <c r="D28" s="6">
        <f t="shared" si="1"/>
        <v>93834.93766233325</v>
      </c>
    </row>
    <row r="29" spans="1:4" x14ac:dyDescent="0.25">
      <c r="A29" s="5">
        <v>43541</v>
      </c>
      <c r="B29" s="7"/>
      <c r="C29" s="6">
        <f t="shared" si="0"/>
        <v>92617.219480514526</v>
      </c>
      <c r="D29" s="6">
        <f t="shared" si="1"/>
        <v>92617.219480514526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2" sqref="A2"/>
    </sheetView>
  </sheetViews>
  <sheetFormatPr defaultRowHeight="15" x14ac:dyDescent="0.25"/>
  <cols>
    <col min="1" max="1" width="12.7109375" customWidth="1"/>
    <col min="2" max="2" width="10.7109375" customWidth="1"/>
    <col min="3" max="3" width="13.7109375" bestFit="1" customWidth="1"/>
    <col min="4" max="4" width="11.140625" bestFit="1" customWidth="1"/>
    <col min="5" max="5" width="11.42578125" customWidth="1"/>
    <col min="6" max="8" width="11.140625" customWidth="1"/>
    <col min="9" max="9" width="12" customWidth="1"/>
    <col min="13" max="13" width="12.7109375" customWidth="1"/>
  </cols>
  <sheetData>
    <row r="1" spans="1:13" ht="30" x14ac:dyDescent="0.25">
      <c r="A1" s="1" t="s">
        <v>18</v>
      </c>
      <c r="B1" s="1" t="s">
        <v>17</v>
      </c>
      <c r="C1" s="1" t="s">
        <v>13</v>
      </c>
      <c r="D1" s="1" t="s">
        <v>14</v>
      </c>
      <c r="E1" s="1" t="s">
        <v>15</v>
      </c>
      <c r="F1" s="1" t="s">
        <v>16</v>
      </c>
      <c r="J1" s="1" t="s">
        <v>0</v>
      </c>
      <c r="K1" s="1" t="s">
        <v>1</v>
      </c>
      <c r="M1" s="1" t="s">
        <v>19</v>
      </c>
    </row>
    <row r="2" spans="1:13" x14ac:dyDescent="0.25">
      <c r="A2" s="4">
        <v>43514</v>
      </c>
      <c r="B2" s="3">
        <v>118488</v>
      </c>
      <c r="J2" t="s">
        <v>2</v>
      </c>
      <c r="K2">
        <f>_xlfn.FORECAST.ETS.STAT($B$2:$B$22,$A$2:$A$22,1)</f>
        <v>0.501</v>
      </c>
      <c r="M2">
        <f>_xlfn.FORECAST.ETS.SEASONALITY($B$2:$B$22,$A$2:$A$22)</f>
        <v>7</v>
      </c>
    </row>
    <row r="3" spans="1:13" x14ac:dyDescent="0.25">
      <c r="A3" s="4">
        <v>43515</v>
      </c>
      <c r="B3" s="3">
        <v>140502</v>
      </c>
      <c r="J3" t="s">
        <v>3</v>
      </c>
      <c r="K3">
        <f>_xlfn.FORECAST.ETS.STAT($B$2:$B$22,$A$2:$A$22,2)</f>
        <v>1E-3</v>
      </c>
    </row>
    <row r="4" spans="1:13" x14ac:dyDescent="0.25">
      <c r="A4" s="4">
        <v>43516</v>
      </c>
      <c r="B4" s="3">
        <v>141652</v>
      </c>
      <c r="J4" t="s">
        <v>4</v>
      </c>
      <c r="K4">
        <f>_xlfn.FORECAST.ETS.STAT($B$2:$B$22,$A$2:$A$22,3)</f>
        <v>1E-3</v>
      </c>
    </row>
    <row r="5" spans="1:13" x14ac:dyDescent="0.25">
      <c r="A5" s="4">
        <v>43517</v>
      </c>
      <c r="B5" s="3">
        <v>144538</v>
      </c>
      <c r="J5" t="s">
        <v>5</v>
      </c>
      <c r="K5">
        <f>_xlfn.FORECAST.ETS.STAT($B$2:$B$22,$A$2:$A$22,4)</f>
        <v>0.11158326632721841</v>
      </c>
    </row>
    <row r="6" spans="1:13" x14ac:dyDescent="0.25">
      <c r="A6" s="4">
        <v>43518</v>
      </c>
      <c r="B6" s="3">
        <v>122812</v>
      </c>
      <c r="J6" t="s">
        <v>6</v>
      </c>
      <c r="K6">
        <f>_xlfn.FORECAST.ETS.STAT($B$2:$B$22,$A$2:$A$22,5)</f>
        <v>3.4257648772962605E-2</v>
      </c>
    </row>
    <row r="7" spans="1:13" x14ac:dyDescent="0.25">
      <c r="A7" s="4">
        <v>43519</v>
      </c>
      <c r="B7" s="3">
        <v>42171</v>
      </c>
      <c r="J7" t="s">
        <v>7</v>
      </c>
      <c r="K7">
        <f>_xlfn.FORECAST.ETS.STAT($B$2:$B$22,$A$2:$A$22,6)</f>
        <v>3150.776691281666</v>
      </c>
    </row>
    <row r="8" spans="1:13" x14ac:dyDescent="0.25">
      <c r="A8" s="4">
        <v>43520</v>
      </c>
      <c r="B8" s="3">
        <v>40437</v>
      </c>
      <c r="J8" t="s">
        <v>8</v>
      </c>
      <c r="K8">
        <f>_xlfn.FORECAST.ETS.STAT($B$2:$B$22,$A$2:$A$22,7)</f>
        <v>3699.194210095442</v>
      </c>
    </row>
    <row r="9" spans="1:13" x14ac:dyDescent="0.25">
      <c r="A9" s="4">
        <v>43521</v>
      </c>
      <c r="B9" s="3">
        <v>133362</v>
      </c>
      <c r="J9" t="s">
        <v>20</v>
      </c>
      <c r="K9">
        <f>_xlfn.FORECAST.ETS.STAT($B$2:$B$22,$A$2:$A$22,8)</f>
        <v>1</v>
      </c>
    </row>
    <row r="10" spans="1:13" x14ac:dyDescent="0.25">
      <c r="A10" s="4">
        <v>43522</v>
      </c>
      <c r="B10" s="3">
        <v>147998</v>
      </c>
    </row>
    <row r="11" spans="1:13" x14ac:dyDescent="0.25">
      <c r="A11" s="4">
        <v>43523</v>
      </c>
      <c r="B11" s="3">
        <v>148258</v>
      </c>
    </row>
    <row r="12" spans="1:13" x14ac:dyDescent="0.25">
      <c r="A12" s="4">
        <v>43524</v>
      </c>
      <c r="B12" s="3">
        <v>147562</v>
      </c>
    </row>
    <row r="13" spans="1:13" x14ac:dyDescent="0.25">
      <c r="A13" s="4">
        <v>43525</v>
      </c>
      <c r="B13" s="3">
        <v>134396</v>
      </c>
    </row>
    <row r="14" spans="1:13" x14ac:dyDescent="0.25">
      <c r="A14" s="4">
        <v>43526</v>
      </c>
      <c r="B14" s="3">
        <v>47386</v>
      </c>
    </row>
    <row r="15" spans="1:13" x14ac:dyDescent="0.25">
      <c r="A15" s="4">
        <v>43527</v>
      </c>
      <c r="B15" s="3">
        <v>44434</v>
      </c>
    </row>
    <row r="16" spans="1:13" x14ac:dyDescent="0.25">
      <c r="A16" s="4">
        <v>43528</v>
      </c>
      <c r="B16" s="3">
        <v>141173</v>
      </c>
    </row>
    <row r="17" spans="1:6" x14ac:dyDescent="0.25">
      <c r="A17" s="4">
        <v>43529</v>
      </c>
      <c r="B17" s="3">
        <v>152409</v>
      </c>
    </row>
    <row r="18" spans="1:6" x14ac:dyDescent="0.25">
      <c r="A18" s="4">
        <v>43530</v>
      </c>
      <c r="B18" s="3">
        <v>157249</v>
      </c>
    </row>
    <row r="19" spans="1:6" x14ac:dyDescent="0.25">
      <c r="A19" s="4">
        <v>43531</v>
      </c>
      <c r="B19" s="3">
        <v>154527</v>
      </c>
    </row>
    <row r="20" spans="1:6" x14ac:dyDescent="0.25">
      <c r="A20" s="4">
        <v>43532</v>
      </c>
      <c r="B20" s="3">
        <v>130636</v>
      </c>
    </row>
    <row r="21" spans="1:6" x14ac:dyDescent="0.25">
      <c r="A21" s="4">
        <v>43533</v>
      </c>
      <c r="B21" s="3">
        <v>45896</v>
      </c>
    </row>
    <row r="22" spans="1:6" x14ac:dyDescent="0.25">
      <c r="A22" s="4">
        <v>43534</v>
      </c>
      <c r="B22" s="3">
        <v>43801</v>
      </c>
      <c r="C22" s="3">
        <v>43801</v>
      </c>
      <c r="D22" s="8"/>
      <c r="E22" s="3">
        <v>43801</v>
      </c>
      <c r="F22" s="3">
        <v>43801</v>
      </c>
    </row>
    <row r="23" spans="1:6" x14ac:dyDescent="0.25">
      <c r="A23" s="4">
        <v>43535</v>
      </c>
      <c r="C23" s="3">
        <f>_xlfn.FORECAST.ETS(A23,$B$2:$B$15,$A$2:$A$15)</f>
        <v>61075.206580520964</v>
      </c>
      <c r="D23" s="8">
        <f>_xlfn.FORECAST.ETS.CONFINT(A23,$B$2:$B$22,$A$2:$A$22)</f>
        <v>6441.2164989691337</v>
      </c>
      <c r="E23" s="8">
        <f>C23-D23</f>
        <v>54633.990081551834</v>
      </c>
      <c r="F23" s="9">
        <f>C23+D23</f>
        <v>67516.423079490094</v>
      </c>
    </row>
    <row r="24" spans="1:6" x14ac:dyDescent="0.25">
      <c r="A24" s="4">
        <v>43536</v>
      </c>
      <c r="C24" s="3">
        <f t="shared" ref="C24:C29" si="0">_xlfn.FORECAST.ETS(A24,$B$2:$B$22,$A$2:$A$22)</f>
        <v>152752.87501221875</v>
      </c>
      <c r="D24" s="8">
        <f t="shared" ref="D24:D29" si="1">_xlfn.FORECAST.ETS.CONFINT(A24,$B$2:$B$22,$A$2:$A$22)</f>
        <v>7207.2693844682508</v>
      </c>
      <c r="E24" s="8">
        <f t="shared" ref="E24:E29" si="2">C24-D24</f>
        <v>145545.60562775051</v>
      </c>
      <c r="F24" s="9">
        <f t="shared" ref="F24:F29" si="3">C24+D24</f>
        <v>159960.14439668698</v>
      </c>
    </row>
    <row r="25" spans="1:6" x14ac:dyDescent="0.25">
      <c r="A25" s="4">
        <v>43537</v>
      </c>
      <c r="C25" s="3">
        <f t="shared" si="0"/>
        <v>152873.97597469675</v>
      </c>
      <c r="D25" s="8">
        <f t="shared" si="1"/>
        <v>7902.0181403443421</v>
      </c>
      <c r="E25" s="8">
        <f t="shared" si="2"/>
        <v>144971.95783435239</v>
      </c>
      <c r="F25" s="9">
        <f t="shared" si="3"/>
        <v>160775.9941150411</v>
      </c>
    </row>
    <row r="26" spans="1:6" x14ac:dyDescent="0.25">
      <c r="A26" s="4">
        <v>43538</v>
      </c>
      <c r="C26" s="3">
        <f t="shared" si="0"/>
        <v>153826.79987087427</v>
      </c>
      <c r="D26" s="8">
        <f t="shared" si="1"/>
        <v>8542.8817793087383</v>
      </c>
      <c r="E26" s="8">
        <f t="shared" si="2"/>
        <v>145283.91809156552</v>
      </c>
      <c r="F26" s="9">
        <f t="shared" si="3"/>
        <v>162369.68165018302</v>
      </c>
    </row>
    <row r="27" spans="1:6" x14ac:dyDescent="0.25">
      <c r="A27" s="4">
        <v>43539</v>
      </c>
      <c r="C27" s="3">
        <f t="shared" si="0"/>
        <v>136360.84623981369</v>
      </c>
      <c r="D27" s="8">
        <f t="shared" si="1"/>
        <v>9141.2050722853783</v>
      </c>
      <c r="E27" s="8">
        <f t="shared" si="2"/>
        <v>127219.64116752832</v>
      </c>
      <c r="F27" s="9">
        <f t="shared" si="3"/>
        <v>145502.05131209907</v>
      </c>
    </row>
    <row r="28" spans="1:6" x14ac:dyDescent="0.25">
      <c r="A28" s="4">
        <v>43540</v>
      </c>
      <c r="C28" s="3">
        <f t="shared" si="0"/>
        <v>52361.22058444799</v>
      </c>
      <c r="D28" s="8">
        <f t="shared" si="1"/>
        <v>9704.8635695646462</v>
      </c>
      <c r="E28" s="8">
        <f t="shared" si="2"/>
        <v>42656.357014883346</v>
      </c>
      <c r="F28" s="9">
        <f t="shared" si="3"/>
        <v>62066.084154012635</v>
      </c>
    </row>
    <row r="29" spans="1:6" x14ac:dyDescent="0.25">
      <c r="A29" s="4">
        <v>43541</v>
      </c>
      <c r="C29" s="3">
        <f t="shared" si="0"/>
        <v>49606.963864468838</v>
      </c>
      <c r="D29" s="8">
        <f t="shared" si="1"/>
        <v>10239.587504613972</v>
      </c>
      <c r="E29" s="8">
        <f t="shared" si="2"/>
        <v>39367.376359854868</v>
      </c>
      <c r="F29" s="9">
        <f t="shared" si="3"/>
        <v>59846.551369082808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پیش‌بینی خطی</vt:lpstr>
      <vt:lpstr> پیش‌بینی 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excelut.com</dc:creator>
  <cp:lastModifiedBy>Admin</cp:lastModifiedBy>
  <dcterms:created xsi:type="dcterms:W3CDTF">2019-02-20T20:24:04Z</dcterms:created>
  <dcterms:modified xsi:type="dcterms:W3CDTF">2020-06-22T09:49:03Z</dcterms:modified>
</cp:coreProperties>
</file>